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950" yWindow="1950" windowWidth="12105" windowHeight="1404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" i="1"/>
  <c r="F24"/>
  <c r="F23"/>
  <c r="F22"/>
  <c r="F21"/>
  <c r="F20"/>
  <c r="F19"/>
  <c r="F18"/>
  <c r="F17"/>
  <c r="F16"/>
  <c r="F15"/>
  <c r="F14"/>
  <c r="F13"/>
  <c r="F12"/>
  <c r="F11"/>
  <c r="F10"/>
  <c r="D23"/>
  <c r="E25"/>
  <c r="E19"/>
  <c r="E21"/>
  <c r="E15"/>
  <c r="C25" l="1"/>
  <c r="E8"/>
  <c r="C8"/>
  <c r="D21" l="1"/>
  <c r="D22"/>
  <c r="D24"/>
  <c r="D12"/>
  <c r="D19"/>
  <c r="D10"/>
  <c r="D17"/>
  <c r="D16"/>
  <c r="D20"/>
  <c r="C27"/>
  <c r="D14"/>
  <c r="E27"/>
  <c r="D11"/>
  <c r="D13"/>
  <c r="D15"/>
  <c r="D18"/>
  <c r="D25" l="1"/>
</calcChain>
</file>

<file path=xl/sharedStrings.xml><?xml version="1.0" encoding="utf-8"?>
<sst xmlns="http://schemas.openxmlformats.org/spreadsheetml/2006/main" count="29" uniqueCount="27">
  <si>
    <t>СМЕТА</t>
  </si>
  <si>
    <t>№ п/п</t>
  </si>
  <si>
    <t>Наименование доходов/расходов</t>
  </si>
  <si>
    <t>Сумма</t>
  </si>
  <si>
    <t>Процент</t>
  </si>
  <si>
    <t>ИТОГО</t>
  </si>
  <si>
    <t xml:space="preserve">Заработная плата </t>
  </si>
  <si>
    <t>Отчисления в Москву</t>
  </si>
  <si>
    <t>Командировочные расходы</t>
  </si>
  <si>
    <t>Налоги на заработную плату (взносы 30,2%)</t>
  </si>
  <si>
    <t>Учеба профактива (выездной семинар)</t>
  </si>
  <si>
    <t>Хозяйственные расходы (канцтовары, моющие средства, расходный материал)</t>
  </si>
  <si>
    <t>Услуги банка по обслуживанию</t>
  </si>
  <si>
    <t>Информационное обеспечение (обновление программ  1С:Бухгалтерия, Зарплата и Кадры, интернет-отчетность)</t>
  </si>
  <si>
    <t>Подписка на газеты и журналы</t>
  </si>
  <si>
    <t>Расходы на проведение советов</t>
  </si>
  <si>
    <t>Повышение квалификации, семинары</t>
  </si>
  <si>
    <t>Спортивные мероприятия</t>
  </si>
  <si>
    <t>Прочие непредвиденные расходы</t>
  </si>
  <si>
    <t>Юридические и нотариальные услуги</t>
  </si>
  <si>
    <t>доходов и расходов исполкома на 2021 год</t>
  </si>
  <si>
    <t>Остаток неиспользованных средств из поступивших в 2020 году</t>
  </si>
  <si>
    <t>Предполагаемое поступление средств в 2021 году</t>
  </si>
  <si>
    <t>Остаток неиспользованных средств в 2021 году</t>
  </si>
  <si>
    <t xml:space="preserve">Материальная помощь </t>
  </si>
  <si>
    <t>ИТОГО расходов в 2021 году</t>
  </si>
  <si>
    <t>Исполнение сметы в 2021 году</t>
  </si>
</sst>
</file>

<file path=xl/styles.xml><?xml version="1.0" encoding="utf-8"?>
<styleSheet xmlns="http://schemas.openxmlformats.org/spreadsheetml/2006/main">
  <numFmts count="4">
    <numFmt numFmtId="164" formatCode="#,##0&quot;р.&quot;"/>
    <numFmt numFmtId="165" formatCode="0.000%"/>
    <numFmt numFmtId="166" formatCode="0.0%"/>
    <numFmt numFmtId="167" formatCode="#,##0.00&quot;р.&quot;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164" fontId="2" fillId="0" borderId="6" xfId="1" applyNumberFormat="1" applyBorder="1"/>
    <xf numFmtId="0" fontId="2" fillId="0" borderId="6" xfId="1" applyBorder="1"/>
    <xf numFmtId="164" fontId="0" fillId="0" borderId="7" xfId="0" applyNumberFormat="1" applyBorder="1"/>
    <xf numFmtId="165" fontId="0" fillId="0" borderId="8" xfId="0" applyNumberFormat="1" applyBorder="1"/>
    <xf numFmtId="0" fontId="2" fillId="2" borderId="0" xfId="1" applyFill="1"/>
    <xf numFmtId="164" fontId="2" fillId="2" borderId="0" xfId="1" applyNumberFormat="1" applyFill="1"/>
    <xf numFmtId="0" fontId="2" fillId="2" borderId="11" xfId="1" applyFill="1" applyBorder="1"/>
    <xf numFmtId="164" fontId="2" fillId="2" borderId="0" xfId="1" applyNumberFormat="1" applyFill="1" applyBorder="1"/>
    <xf numFmtId="165" fontId="2" fillId="2" borderId="0" xfId="1" applyNumberFormat="1" applyFill="1" applyBorder="1"/>
    <xf numFmtId="9" fontId="2" fillId="0" borderId="6" xfId="1" applyNumberFormat="1" applyBorder="1"/>
    <xf numFmtId="9" fontId="2" fillId="2" borderId="11" xfId="1" applyNumberFormat="1" applyFill="1" applyBorder="1"/>
    <xf numFmtId="0" fontId="2" fillId="0" borderId="12" xfId="1" applyBorder="1"/>
    <xf numFmtId="0" fontId="4" fillId="0" borderId="12" xfId="1" applyFont="1" applyBorder="1" applyAlignment="1">
      <alignment horizontal="right"/>
    </xf>
    <xf numFmtId="164" fontId="4" fillId="0" borderId="12" xfId="1" applyNumberFormat="1" applyFont="1" applyBorder="1"/>
    <xf numFmtId="9" fontId="2" fillId="0" borderId="10" xfId="1" applyNumberFormat="1" applyBorder="1"/>
    <xf numFmtId="164" fontId="1" fillId="0" borderId="7" xfId="0" applyNumberFormat="1" applyFont="1" applyBorder="1"/>
    <xf numFmtId="0" fontId="2" fillId="0" borderId="0" xfId="1"/>
    <xf numFmtId="164" fontId="2" fillId="0" borderId="0" xfId="1" applyNumberFormat="1"/>
    <xf numFmtId="9" fontId="2" fillId="0" borderId="11" xfId="1" applyNumberFormat="1" applyBorder="1"/>
    <xf numFmtId="0" fontId="5" fillId="0" borderId="6" xfId="1" applyFont="1" applyBorder="1"/>
    <xf numFmtId="165" fontId="2" fillId="0" borderId="6" xfId="1" applyNumberFormat="1" applyBorder="1"/>
    <xf numFmtId="164" fontId="0" fillId="0" borderId="0" xfId="0" applyNumberFormat="1"/>
    <xf numFmtId="0" fontId="2" fillId="0" borderId="6" xfId="1" applyBorder="1" applyAlignment="1">
      <alignment wrapText="1"/>
    </xf>
    <xf numFmtId="164" fontId="0" fillId="0" borderId="10" xfId="0" applyNumberFormat="1" applyBorder="1"/>
    <xf numFmtId="0" fontId="4" fillId="0" borderId="12" xfId="1" applyFont="1" applyBorder="1" applyAlignment="1">
      <alignment horizontal="right" wrapText="1"/>
    </xf>
    <xf numFmtId="166" fontId="2" fillId="0" borderId="10" xfId="1" applyNumberFormat="1" applyBorder="1"/>
    <xf numFmtId="0" fontId="2" fillId="2" borderId="0" xfId="1" applyFill="1" applyBorder="1"/>
    <xf numFmtId="164" fontId="2" fillId="0" borderId="12" xfId="1" applyNumberFormat="1" applyBorder="1"/>
    <xf numFmtId="0" fontId="2" fillId="0" borderId="10" xfId="1" applyBorder="1"/>
    <xf numFmtId="0" fontId="0" fillId="0" borderId="8" xfId="0" applyBorder="1"/>
    <xf numFmtId="167" fontId="0" fillId="0" borderId="13" xfId="0" applyNumberFormat="1" applyBorder="1"/>
    <xf numFmtId="0" fontId="0" fillId="0" borderId="14" xfId="0" applyBorder="1"/>
    <xf numFmtId="0" fontId="2" fillId="0" borderId="6" xfId="1" applyBorder="1" applyAlignment="1">
      <alignment wrapText="1"/>
    </xf>
    <xf numFmtId="0" fontId="5" fillId="0" borderId="12" xfId="1" applyFont="1" applyBorder="1" applyAlignment="1">
      <alignment wrapText="1"/>
    </xf>
    <xf numFmtId="0" fontId="3" fillId="0" borderId="0" xfId="1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left" wrapText="1"/>
    </xf>
    <xf numFmtId="0" fontId="2" fillId="0" borderId="10" xfId="1" applyBorder="1" applyAlignment="1">
      <alignment horizontal="left" wrapText="1"/>
    </xf>
    <xf numFmtId="0" fontId="5" fillId="0" borderId="6" xfId="1" applyFont="1" applyBorder="1" applyAlignment="1">
      <alignment wrapText="1"/>
    </xf>
    <xf numFmtId="0" fontId="2" fillId="0" borderId="6" xfId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tabSelected="1" workbookViewId="0">
      <selection activeCell="F26" sqref="F26"/>
    </sheetView>
  </sheetViews>
  <sheetFormatPr defaultRowHeight="15"/>
  <cols>
    <col min="1" max="1" width="5.85546875" customWidth="1"/>
    <col min="2" max="2" width="43.5703125" customWidth="1"/>
    <col min="3" max="3" width="14.85546875" customWidth="1"/>
    <col min="5" max="5" width="14.42578125" customWidth="1"/>
  </cols>
  <sheetData>
    <row r="1" spans="1:7" ht="15.75">
      <c r="A1" s="38" t="s">
        <v>0</v>
      </c>
      <c r="B1" s="38"/>
      <c r="C1" s="38"/>
      <c r="D1" s="38"/>
      <c r="E1" s="39" t="s">
        <v>26</v>
      </c>
      <c r="F1" s="40"/>
    </row>
    <row r="2" spans="1:7" ht="15.75">
      <c r="A2" s="43" t="s">
        <v>20</v>
      </c>
      <c r="B2" s="43"/>
      <c r="C2" s="43"/>
      <c r="D2" s="43"/>
      <c r="E2" s="41"/>
      <c r="F2" s="42"/>
    </row>
    <row r="3" spans="1:7" ht="25.5">
      <c r="A3" s="1" t="s">
        <v>1</v>
      </c>
      <c r="B3" s="1" t="s">
        <v>2</v>
      </c>
      <c r="C3" s="1" t="s">
        <v>3</v>
      </c>
      <c r="D3" s="1" t="s">
        <v>4</v>
      </c>
      <c r="E3" s="2" t="s">
        <v>3</v>
      </c>
      <c r="F3" s="3" t="s">
        <v>4</v>
      </c>
    </row>
    <row r="4" spans="1:7" ht="30.75" customHeight="1">
      <c r="A4" s="44" t="s">
        <v>21</v>
      </c>
      <c r="B4" s="45"/>
      <c r="C4" s="4">
        <v>536868</v>
      </c>
      <c r="D4" s="5"/>
      <c r="E4" s="6">
        <v>536868</v>
      </c>
      <c r="F4" s="7"/>
    </row>
    <row r="5" spans="1:7">
      <c r="A5" s="8"/>
      <c r="B5" s="8"/>
      <c r="C5" s="9"/>
      <c r="D5" s="10"/>
      <c r="E5" s="11"/>
      <c r="F5" s="12"/>
    </row>
    <row r="6" spans="1:7">
      <c r="A6" s="46" t="s">
        <v>22</v>
      </c>
      <c r="B6" s="47"/>
      <c r="C6" s="4">
        <v>1800000</v>
      </c>
      <c r="D6" s="13">
        <v>1</v>
      </c>
      <c r="E6" s="6">
        <v>1807095</v>
      </c>
      <c r="F6" s="7"/>
    </row>
    <row r="7" spans="1:7">
      <c r="A7" s="8"/>
      <c r="B7" s="8"/>
      <c r="C7" s="9"/>
      <c r="D7" s="14"/>
      <c r="E7" s="11"/>
      <c r="F7" s="12"/>
    </row>
    <row r="8" spans="1:7">
      <c r="A8" s="15"/>
      <c r="B8" s="16" t="s">
        <v>5</v>
      </c>
      <c r="C8" s="17">
        <f>C4+C6</f>
        <v>2336868</v>
      </c>
      <c r="D8" s="18"/>
      <c r="E8" s="19">
        <f>E4+E6</f>
        <v>2343963</v>
      </c>
      <c r="F8" s="7"/>
    </row>
    <row r="9" spans="1:7">
      <c r="A9" s="20"/>
      <c r="B9" s="20"/>
      <c r="C9" s="21"/>
      <c r="D9" s="22"/>
      <c r="E9" s="6"/>
      <c r="F9" s="7"/>
    </row>
    <row r="10" spans="1:7">
      <c r="A10" s="5">
        <v>1</v>
      </c>
      <c r="B10" s="23" t="s">
        <v>6</v>
      </c>
      <c r="C10" s="4">
        <v>843000</v>
      </c>
      <c r="D10" s="24">
        <f>C10/C25</f>
        <v>0.42489919354838712</v>
      </c>
      <c r="E10" s="6">
        <v>896667</v>
      </c>
      <c r="F10" s="7">
        <f>E10/E25</f>
        <v>0.49579017896124111</v>
      </c>
      <c r="G10" s="25"/>
    </row>
    <row r="11" spans="1:7">
      <c r="A11" s="5">
        <v>2</v>
      </c>
      <c r="B11" s="5" t="s">
        <v>7</v>
      </c>
      <c r="C11" s="4">
        <v>322000</v>
      </c>
      <c r="D11" s="24">
        <f>C11/C25</f>
        <v>0.16229838709677419</v>
      </c>
      <c r="E11" s="6">
        <v>343865</v>
      </c>
      <c r="F11" s="7">
        <f>E11/E25</f>
        <v>0.19013177677834378</v>
      </c>
      <c r="G11" s="25"/>
    </row>
    <row r="12" spans="1:7" ht="18.75" customHeight="1">
      <c r="A12" s="5">
        <v>3</v>
      </c>
      <c r="B12" s="26" t="s">
        <v>8</v>
      </c>
      <c r="C12" s="4">
        <v>100000</v>
      </c>
      <c r="D12" s="24">
        <f>C12/C25</f>
        <v>5.040322580645161E-2</v>
      </c>
      <c r="E12" s="6">
        <v>103634</v>
      </c>
      <c r="F12" s="7">
        <f>E12/E25</f>
        <v>5.7301896251863021E-2</v>
      </c>
      <c r="G12" s="25"/>
    </row>
    <row r="13" spans="1:7">
      <c r="A13" s="5">
        <v>4</v>
      </c>
      <c r="B13" s="23" t="s">
        <v>9</v>
      </c>
      <c r="C13" s="4">
        <v>254000</v>
      </c>
      <c r="D13" s="24">
        <f>C13/C25</f>
        <v>0.12802419354838709</v>
      </c>
      <c r="E13" s="6">
        <v>270793</v>
      </c>
      <c r="F13" s="7">
        <f>E13/E25</f>
        <v>0.14972839407656505</v>
      </c>
      <c r="G13" s="25"/>
    </row>
    <row r="14" spans="1:7">
      <c r="A14" s="5">
        <v>5</v>
      </c>
      <c r="B14" s="5" t="s">
        <v>10</v>
      </c>
      <c r="C14" s="4">
        <v>60000</v>
      </c>
      <c r="D14" s="24">
        <f>C14/C25</f>
        <v>3.0241935483870969E-2</v>
      </c>
      <c r="E14" s="6">
        <v>0</v>
      </c>
      <c r="F14" s="7">
        <f>E14/E25</f>
        <v>0</v>
      </c>
      <c r="G14" s="25"/>
    </row>
    <row r="15" spans="1:7" ht="32.25" customHeight="1">
      <c r="A15" s="5">
        <v>6</v>
      </c>
      <c r="B15" s="26" t="s">
        <v>11</v>
      </c>
      <c r="C15" s="4">
        <v>50000</v>
      </c>
      <c r="D15" s="24">
        <f>C15/C25</f>
        <v>2.5201612903225805E-2</v>
      </c>
      <c r="E15" s="6">
        <f>17332+18159.11</f>
        <v>35491.11</v>
      </c>
      <c r="F15" s="7">
        <f>E15/E25</f>
        <v>1.9623944874109445E-2</v>
      </c>
      <c r="G15" s="25"/>
    </row>
    <row r="16" spans="1:7">
      <c r="A16" s="5">
        <v>7</v>
      </c>
      <c r="B16" s="5" t="s">
        <v>12</v>
      </c>
      <c r="C16" s="4">
        <v>50000</v>
      </c>
      <c r="D16" s="24">
        <f>C16/C25</f>
        <v>2.5201612903225805E-2</v>
      </c>
      <c r="E16" s="6">
        <v>36634</v>
      </c>
      <c r="F16" s="7">
        <f>E16/E25</f>
        <v>2.0255878064059575E-2</v>
      </c>
      <c r="G16" s="25"/>
    </row>
    <row r="17" spans="1:7" ht="41.25" customHeight="1">
      <c r="A17" s="5">
        <v>8</v>
      </c>
      <c r="B17" s="26" t="s">
        <v>13</v>
      </c>
      <c r="C17" s="4">
        <v>10000</v>
      </c>
      <c r="D17" s="24">
        <f>C17/C25</f>
        <v>5.0403225806451612E-3</v>
      </c>
      <c r="E17" s="6">
        <v>0</v>
      </c>
      <c r="F17" s="7">
        <f>E17/E25</f>
        <v>0</v>
      </c>
      <c r="G17" s="25"/>
    </row>
    <row r="18" spans="1:7">
      <c r="A18" s="5">
        <v>9</v>
      </c>
      <c r="B18" s="5" t="s">
        <v>14</v>
      </c>
      <c r="C18" s="4">
        <v>15000</v>
      </c>
      <c r="D18" s="24">
        <f>C18/C25</f>
        <v>7.5604838709677422E-3</v>
      </c>
      <c r="E18" s="6">
        <v>10045</v>
      </c>
      <c r="F18" s="7">
        <f>E18/E25</f>
        <v>5.5541380999475469E-3</v>
      </c>
      <c r="G18" s="25"/>
    </row>
    <row r="19" spans="1:7">
      <c r="A19" s="5">
        <v>10</v>
      </c>
      <c r="B19" s="5" t="s">
        <v>15</v>
      </c>
      <c r="C19" s="4">
        <v>60000</v>
      </c>
      <c r="D19" s="24">
        <f>C19/C25</f>
        <v>3.0241935483870969E-2</v>
      </c>
      <c r="E19" s="6">
        <f>15331.67+14003.66</f>
        <v>29335.33</v>
      </c>
      <c r="F19" s="7">
        <f>E19/E25</f>
        <v>1.6220256249630093E-2</v>
      </c>
      <c r="G19" s="25"/>
    </row>
    <row r="20" spans="1:7" ht="21" customHeight="1">
      <c r="A20" s="5">
        <v>11</v>
      </c>
      <c r="B20" s="26" t="s">
        <v>16</v>
      </c>
      <c r="C20" s="4">
        <v>10000</v>
      </c>
      <c r="D20" s="24">
        <f>C20/C25</f>
        <v>5.0403225806451612E-3</v>
      </c>
      <c r="E20" s="6">
        <v>0</v>
      </c>
      <c r="F20" s="7">
        <f>E20/E25</f>
        <v>0</v>
      </c>
      <c r="G20" s="25"/>
    </row>
    <row r="21" spans="1:7" ht="18.75" customHeight="1">
      <c r="A21" s="5">
        <v>12</v>
      </c>
      <c r="B21" s="26" t="s">
        <v>17</v>
      </c>
      <c r="C21" s="4">
        <v>100000</v>
      </c>
      <c r="D21" s="24">
        <f>C21/C25</f>
        <v>5.040322580645161E-2</v>
      </c>
      <c r="E21" s="6">
        <f>24590+36512</f>
        <v>61102</v>
      </c>
      <c r="F21" s="7">
        <f>E21/E25</f>
        <v>3.3784862735987554E-2</v>
      </c>
      <c r="G21" s="25"/>
    </row>
    <row r="22" spans="1:7" ht="18.75" customHeight="1">
      <c r="A22" s="5">
        <v>13</v>
      </c>
      <c r="B22" s="36" t="s">
        <v>24</v>
      </c>
      <c r="C22" s="4">
        <v>50000</v>
      </c>
      <c r="D22" s="24">
        <f>C22/C25</f>
        <v>2.5201612903225805E-2</v>
      </c>
      <c r="E22" s="6">
        <v>9000</v>
      </c>
      <c r="F22" s="7">
        <f>E22/E25</f>
        <v>4.9763308013467313E-3</v>
      </c>
      <c r="G22" s="25"/>
    </row>
    <row r="23" spans="1:7" ht="18.75" customHeight="1">
      <c r="A23" s="5">
        <v>14</v>
      </c>
      <c r="B23" s="26" t="s">
        <v>19</v>
      </c>
      <c r="C23" s="4">
        <v>50000</v>
      </c>
      <c r="D23" s="24">
        <f>C23/C25</f>
        <v>2.5201612903225805E-2</v>
      </c>
      <c r="E23" s="6">
        <v>5595</v>
      </c>
      <c r="F23" s="7">
        <f>E23/E25</f>
        <v>3.0936189815038849E-3</v>
      </c>
      <c r="G23" s="25"/>
    </row>
    <row r="24" spans="1:7" ht="16.5" customHeight="1">
      <c r="A24" s="5">
        <v>15</v>
      </c>
      <c r="B24" s="26" t="s">
        <v>18</v>
      </c>
      <c r="C24" s="4">
        <v>10000</v>
      </c>
      <c r="D24" s="24">
        <f>C24/C25</f>
        <v>5.0403225806451612E-3</v>
      </c>
      <c r="E24" s="27">
        <v>6400</v>
      </c>
      <c r="F24" s="7">
        <f>E24/E25</f>
        <v>3.5387241254021201E-3</v>
      </c>
      <c r="G24" s="25"/>
    </row>
    <row r="25" spans="1:7" ht="22.5" customHeight="1">
      <c r="A25" s="15"/>
      <c r="B25" s="28" t="s">
        <v>25</v>
      </c>
      <c r="C25" s="17">
        <f>SUM(C10:C24)</f>
        <v>1984000</v>
      </c>
      <c r="D25" s="29">
        <f>SUM(D10:D24)</f>
        <v>0.99999999999999978</v>
      </c>
      <c r="E25" s="19">
        <f>SUM(E10:E24)</f>
        <v>1808561.4400000002</v>
      </c>
      <c r="F25" s="7">
        <f>SUM(F10:F24)</f>
        <v>0.99999999999999989</v>
      </c>
      <c r="G25" s="25"/>
    </row>
    <row r="26" spans="1:7">
      <c r="A26" s="8"/>
      <c r="B26" s="8"/>
      <c r="C26" s="8"/>
      <c r="D26" s="10"/>
      <c r="E26" s="30"/>
      <c r="F26" s="30"/>
    </row>
    <row r="27" spans="1:7" ht="15" customHeight="1">
      <c r="A27" s="37" t="s">
        <v>23</v>
      </c>
      <c r="B27" s="37"/>
      <c r="C27" s="31">
        <f>C8-C25</f>
        <v>352868</v>
      </c>
      <c r="D27" s="32"/>
      <c r="E27" s="6">
        <f>E4+E6-E25</f>
        <v>535401.55999999982</v>
      </c>
      <c r="F27" s="33"/>
    </row>
    <row r="28" spans="1:7" ht="15.75" thickBot="1">
      <c r="E28" s="34"/>
      <c r="F28" s="35"/>
    </row>
  </sheetData>
  <mergeCells count="6">
    <mergeCell ref="A27:B27"/>
    <mergeCell ref="A1:D1"/>
    <mergeCell ref="E1:F2"/>
    <mergeCell ref="A2:D2"/>
    <mergeCell ref="A4:B4"/>
    <mergeCell ref="A6:B6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2022-05-23T04:34:31Z</dcterms:modified>
</cp:coreProperties>
</file>